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Order Form" sheetId="1" r:id="rId1"/>
    <sheet name="Costs" sheetId="2" r:id="rId2"/>
  </sheets>
  <definedNames/>
  <calcPr fullCalcOnLoad="1"/>
</workbook>
</file>

<file path=xl/sharedStrings.xml><?xml version="1.0" encoding="utf-8"?>
<sst xmlns="http://schemas.openxmlformats.org/spreadsheetml/2006/main" count="134" uniqueCount="75">
  <si>
    <t>Phone</t>
  </si>
  <si>
    <t>Name</t>
  </si>
  <si>
    <t>Address</t>
  </si>
  <si>
    <t>Swag</t>
  </si>
  <si>
    <t>Cross</t>
  </si>
  <si>
    <t>Door</t>
  </si>
  <si>
    <t>Wreath</t>
  </si>
  <si>
    <t>Garland</t>
  </si>
  <si>
    <t>25'</t>
  </si>
  <si>
    <t>50'</t>
  </si>
  <si>
    <t>Scouts Name:</t>
  </si>
  <si>
    <t>Phone:</t>
  </si>
  <si>
    <t>Product Description</t>
  </si>
  <si>
    <t>SKU</t>
  </si>
  <si>
    <t>18" Balsam Wreath w/ Plastic Bow</t>
  </si>
  <si>
    <t>Shipping @ 19%</t>
  </si>
  <si>
    <t>Bagging @$0.30</t>
  </si>
  <si>
    <t>Product Cost</t>
  </si>
  <si>
    <t>Total Cost</t>
  </si>
  <si>
    <t>22" Balsam Wreath w/ Plastic Bow</t>
  </si>
  <si>
    <t>25" Balsam Wreath w/ Plastic Bow</t>
  </si>
  <si>
    <t>25" Balsam Wreath w/ Velvet Bow</t>
  </si>
  <si>
    <t>22" Balsam Wreath w/ Velvet Bow</t>
  </si>
  <si>
    <t>N/A</t>
  </si>
  <si>
    <t>30" Balsam Wreath w/ Velvet Bow</t>
  </si>
  <si>
    <t>36" Balsam Wreath w/ Velvet Bow</t>
  </si>
  <si>
    <t>28" Balsam Wreath w/ Velvet Bow</t>
  </si>
  <si>
    <t>15' Balsam Garland</t>
  </si>
  <si>
    <t>25' Balsam Garland</t>
  </si>
  <si>
    <t>50' Balsam Garland</t>
  </si>
  <si>
    <t>Balsam Door Swag w/ Velvet Bow</t>
  </si>
  <si>
    <t>2001 Sale Price</t>
  </si>
  <si>
    <t>Suggest 2007 Sale Price</t>
  </si>
  <si>
    <t>Profit</t>
  </si>
  <si>
    <t>Holiday Centerpiece w/ Velvet Bow *Bx 6 Rq'd</t>
  </si>
  <si>
    <t>Christmas Cane w/ Velvet Bow *Bx 6 Rq'd</t>
  </si>
  <si>
    <t>Holiday Cross w/ Velvet Bow *Bx 6 Rq'd</t>
  </si>
  <si>
    <t>$10 markup pont</t>
  </si>
  <si>
    <t>Profit Less Holdback</t>
  </si>
  <si>
    <t>Troop Case Risk Holdback @ 34%</t>
  </si>
  <si>
    <t>Extra Velvet Bow</t>
  </si>
  <si>
    <t>Holiday Centerpiece w/ Velvet Bow *Bx 6 Rq'd     Worst case Troop risk case purchase w/ qty 1</t>
  </si>
  <si>
    <t>Christmas Cane w/ Velvet Bow *Bx 6 Rq'd     Worst case Troop risk case purchase w/ qty 1</t>
  </si>
  <si>
    <t>Holiday Cross w/ Velvet Bow *Bx 6 Rq'd     Worst case Troop risk case purchase w/ qty 1</t>
  </si>
  <si>
    <t>1071UPS</t>
  </si>
  <si>
    <t>25"</t>
  </si>
  <si>
    <t>Holiday</t>
  </si>
  <si>
    <t>Bows</t>
  </si>
  <si>
    <t>Velvet</t>
  </si>
  <si>
    <t>Line</t>
  </si>
  <si>
    <t>Check#</t>
  </si>
  <si>
    <t>or Cash</t>
  </si>
  <si>
    <t>15'</t>
  </si>
  <si>
    <t>Center</t>
  </si>
  <si>
    <t xml:space="preserve"> -piece</t>
  </si>
  <si>
    <t>Cane</t>
  </si>
  <si>
    <t>Scout Unit:</t>
  </si>
  <si>
    <t>Qty Sold</t>
  </si>
  <si>
    <t>Dollar Value</t>
  </si>
  <si>
    <t>Dollar</t>
  </si>
  <si>
    <t>Value</t>
  </si>
  <si>
    <t>Paid by</t>
  </si>
  <si>
    <t>18" Balsam Door Wreath w/ Velvet Bow</t>
  </si>
  <si>
    <t>Orders Due November 13, 2007</t>
  </si>
  <si>
    <t>Delivery Date December 1, 2007</t>
  </si>
  <si>
    <t>22" Door</t>
  </si>
  <si>
    <t>UPS 22"</t>
  </si>
  <si>
    <t>22-24" Balsam Wreath w/ Velvet Bow UPS</t>
  </si>
  <si>
    <t>UPS Delivery available for 22" wreaths only and requires filling out gift box delivery form with and additional cost of $10.00.</t>
  </si>
  <si>
    <t>42" Balsam Wreath w/ Velvet Bow</t>
  </si>
  <si>
    <t>48" Double Balsam Wreath w/ Velvet Bows</t>
  </si>
  <si>
    <t>60" Double Balsam Wreath w/ Velvet Bows</t>
  </si>
  <si>
    <t>72" Double Balsam Wreath w/ Velvet Bows</t>
  </si>
  <si>
    <t>84" Double Balsam Wreath w/ Velvet Bows</t>
  </si>
  <si>
    <t xml:space="preserve">Other Sizes Available by request,   Please Call 815-986-8276 or 847-812-7818 for ordering and prices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</si>
</sst>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workbookViewId="0" topLeftCell="A22">
      <selection activeCell="A36" sqref="A36"/>
    </sheetView>
  </sheetViews>
  <sheetFormatPr defaultColWidth="9.140625" defaultRowHeight="12.75"/>
  <cols>
    <col min="1" max="2" width="29.28125" style="0" customWidth="1"/>
    <col min="3" max="3" width="17.421875" style="0" customWidth="1"/>
    <col min="4" max="5" width="7.8515625" style="0" customWidth="1"/>
    <col min="6" max="6" width="8.28125" style="0" customWidth="1"/>
    <col min="7" max="14" width="7.8515625" style="0" customWidth="1"/>
    <col min="15" max="15" width="10.28125" style="0" customWidth="1"/>
    <col min="17" max="17" width="2.7109375" style="0" customWidth="1"/>
  </cols>
  <sheetData>
    <row r="2" spans="1:13" ht="13.5" thickBot="1">
      <c r="A2" s="9" t="s">
        <v>56</v>
      </c>
      <c r="M2" t="s">
        <v>63</v>
      </c>
    </row>
    <row r="3" spans="2:13" ht="18" customHeight="1" thickBot="1">
      <c r="B3" s="9" t="s">
        <v>10</v>
      </c>
      <c r="C3" s="10"/>
      <c r="D3" s="9"/>
      <c r="H3" s="9" t="s">
        <v>11</v>
      </c>
      <c r="I3" s="9"/>
      <c r="J3" s="9"/>
      <c r="M3" t="s">
        <v>64</v>
      </c>
    </row>
    <row r="4" ht="13.5" thickBot="1"/>
    <row r="5" spans="4:17" ht="12.75">
      <c r="D5" s="25" t="s">
        <v>48</v>
      </c>
      <c r="E5" s="25" t="s">
        <v>5</v>
      </c>
      <c r="F5" s="25" t="s">
        <v>66</v>
      </c>
      <c r="G5" s="17" t="s">
        <v>65</v>
      </c>
      <c r="H5" s="25" t="s">
        <v>45</v>
      </c>
      <c r="I5" s="17" t="s">
        <v>53</v>
      </c>
      <c r="J5" s="16" t="s">
        <v>46</v>
      </c>
      <c r="K5" s="17" t="s">
        <v>46</v>
      </c>
      <c r="L5" s="16" t="s">
        <v>52</v>
      </c>
      <c r="M5" s="17" t="s">
        <v>8</v>
      </c>
      <c r="N5" s="18" t="s">
        <v>9</v>
      </c>
      <c r="O5" s="25" t="s">
        <v>49</v>
      </c>
      <c r="P5" s="16" t="s">
        <v>61</v>
      </c>
      <c r="Q5" s="18"/>
    </row>
    <row r="6" spans="4:17" ht="13.5" thickBot="1">
      <c r="D6" s="26" t="s">
        <v>47</v>
      </c>
      <c r="E6" s="26" t="s">
        <v>3</v>
      </c>
      <c r="F6" s="26" t="s">
        <v>6</v>
      </c>
      <c r="G6" s="23" t="s">
        <v>6</v>
      </c>
      <c r="H6" s="26" t="s">
        <v>6</v>
      </c>
      <c r="I6" s="22" t="s">
        <v>54</v>
      </c>
      <c r="J6" s="21" t="s">
        <v>55</v>
      </c>
      <c r="K6" s="24" t="s">
        <v>4</v>
      </c>
      <c r="L6" s="21" t="s">
        <v>7</v>
      </c>
      <c r="M6" s="19" t="s">
        <v>7</v>
      </c>
      <c r="N6" s="20" t="s">
        <v>7</v>
      </c>
      <c r="O6" s="27" t="s">
        <v>59</v>
      </c>
      <c r="P6" s="22" t="s">
        <v>50</v>
      </c>
      <c r="Q6" s="24"/>
    </row>
    <row r="7" spans="1:17" ht="13.5" thickBot="1">
      <c r="A7" t="s">
        <v>1</v>
      </c>
      <c r="B7" t="s">
        <v>2</v>
      </c>
      <c r="C7" t="s">
        <v>0</v>
      </c>
      <c r="D7" s="28">
        <v>2</v>
      </c>
      <c r="E7" s="28">
        <v>20</v>
      </c>
      <c r="F7" s="28">
        <v>31.5</v>
      </c>
      <c r="G7" s="28">
        <v>21.5</v>
      </c>
      <c r="H7" s="28">
        <v>25</v>
      </c>
      <c r="I7" s="28">
        <v>25</v>
      </c>
      <c r="J7" s="28">
        <v>30</v>
      </c>
      <c r="K7" s="28">
        <v>30</v>
      </c>
      <c r="L7" s="28">
        <v>22</v>
      </c>
      <c r="M7" s="28">
        <v>30</v>
      </c>
      <c r="N7" s="28">
        <v>50</v>
      </c>
      <c r="O7" s="27" t="s">
        <v>60</v>
      </c>
      <c r="P7" s="22" t="s">
        <v>51</v>
      </c>
      <c r="Q7" s="24"/>
    </row>
    <row r="8" spans="1:17" ht="24" customHeight="1" thickBot="1" thickTop="1">
      <c r="A8" s="29"/>
      <c r="B8" s="29"/>
      <c r="C8" s="2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24" customHeight="1" thickBot="1">
      <c r="A9" s="1"/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24" customHeight="1" thickBot="1">
      <c r="A10" s="1"/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24" customHeight="1" thickBot="1">
      <c r="A11" s="1"/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24" customHeight="1" thickBot="1">
      <c r="A12" s="1"/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24" customHeight="1" thickBot="1">
      <c r="A13" s="1"/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4" customHeight="1" thickBot="1">
      <c r="A14" s="1"/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4" customHeight="1" thickBot="1">
      <c r="A15" s="1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4" customHeight="1" thickBot="1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4" customHeight="1" thickBot="1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4" customHeight="1" thickBot="1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4" customHeight="1" thickBot="1">
      <c r="A19" s="1"/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4" customHeight="1" thickBot="1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4" customHeight="1" thickBot="1">
      <c r="A21" s="1"/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4" customHeight="1" thickBot="1">
      <c r="A22" s="1"/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4" customHeight="1" thickBot="1">
      <c r="A23" s="1"/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4" customHeight="1" thickBot="1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4" customHeight="1" thickBot="1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4" customHeight="1" thickBot="1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4" customHeight="1" thickBot="1">
      <c r="A27" s="1"/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4" customHeight="1" thickBot="1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4" customHeight="1" thickBot="1">
      <c r="A29" s="1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4" customHeight="1" thickBot="1">
      <c r="A30" s="1"/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4" customHeight="1" thickBot="1">
      <c r="A31" s="1"/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4" customHeight="1" thickBot="1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24" customHeight="1" thickBot="1" thickTop="1">
      <c r="A33" s="6"/>
      <c r="B33" s="6"/>
      <c r="C33" s="7" t="s">
        <v>57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3:17" ht="24" customHeight="1" thickBot="1">
      <c r="C34" s="3" t="s">
        <v>58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ht="24" customHeight="1">
      <c r="A35" t="s">
        <v>68</v>
      </c>
    </row>
    <row r="36" ht="24" customHeight="1">
      <c r="A36" t="s">
        <v>74</v>
      </c>
    </row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</sheetData>
  <printOptions horizontalCentered="1"/>
  <pageMargins left="0.25" right="0" top="0.25" bottom="0.25" header="0" footer="0.25"/>
  <pageSetup fitToHeight="1" fitToWidth="1" horizontalDpi="300" verticalDpi="300" orientation="landscape" scale="71" r:id="rId1"/>
  <headerFooter alignWithMargins="0">
    <oddHeader>&amp;C&amp;14Wreath Fundraising Order Form</oddHeader>
    <oddFooter>&amp;CMake checks Payable to
Boy Scout Troop 224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39.140625" style="0" customWidth="1"/>
    <col min="2" max="2" width="9.28125" style="0" customWidth="1"/>
  </cols>
  <sheetData>
    <row r="1" spans="1:12" s="11" customFormat="1" ht="63.75">
      <c r="A1" s="11" t="s">
        <v>12</v>
      </c>
      <c r="B1" s="15" t="s">
        <v>13</v>
      </c>
      <c r="C1" s="15" t="s">
        <v>17</v>
      </c>
      <c r="D1" s="15" t="s">
        <v>15</v>
      </c>
      <c r="E1" s="15" t="s">
        <v>16</v>
      </c>
      <c r="F1" s="15" t="s">
        <v>39</v>
      </c>
      <c r="G1" s="15" t="s">
        <v>18</v>
      </c>
      <c r="H1" s="15" t="s">
        <v>37</v>
      </c>
      <c r="I1" s="15" t="s">
        <v>31</v>
      </c>
      <c r="J1" s="15" t="s">
        <v>32</v>
      </c>
      <c r="K1" s="15" t="s">
        <v>33</v>
      </c>
      <c r="L1" s="11" t="s">
        <v>38</v>
      </c>
    </row>
    <row r="2" spans="1:11" ht="12.75">
      <c r="A2" t="s">
        <v>14</v>
      </c>
      <c r="B2">
        <v>1059</v>
      </c>
      <c r="C2" s="13">
        <v>8.67</v>
      </c>
      <c r="D2" s="13">
        <f>C2*0.19</f>
        <v>1.6473</v>
      </c>
      <c r="E2" s="13">
        <f aca="true" t="shared" si="0" ref="E2:E7">0.3</f>
        <v>0.3</v>
      </c>
      <c r="F2" s="13" t="s">
        <v>23</v>
      </c>
      <c r="G2" s="13">
        <f>SUM(C2:F2)</f>
        <v>10.6173</v>
      </c>
      <c r="H2" s="13">
        <f>G2+10</f>
        <v>20.6173</v>
      </c>
      <c r="I2" s="13" t="s">
        <v>23</v>
      </c>
      <c r="J2" s="13">
        <v>20</v>
      </c>
      <c r="K2" s="13">
        <f>J2-G2</f>
        <v>9.3827</v>
      </c>
    </row>
    <row r="3" spans="1:11" ht="12.75">
      <c r="A3" t="s">
        <v>19</v>
      </c>
      <c r="B3">
        <v>1060</v>
      </c>
      <c r="C3" s="13">
        <v>8.84</v>
      </c>
      <c r="D3" s="13">
        <f aca="true" t="shared" si="1" ref="D3:D23">C3*0.19</f>
        <v>1.6796</v>
      </c>
      <c r="E3" s="13">
        <f t="shared" si="0"/>
        <v>0.3</v>
      </c>
      <c r="F3" s="13" t="s">
        <v>23</v>
      </c>
      <c r="G3" s="13">
        <f aca="true" t="shared" si="2" ref="G3:G22">SUM(C3:F3)</f>
        <v>10.819600000000001</v>
      </c>
      <c r="H3" s="13">
        <f aca="true" t="shared" si="3" ref="H3:H24">G3+10</f>
        <v>20.8196</v>
      </c>
      <c r="I3" s="13" t="s">
        <v>23</v>
      </c>
      <c r="J3" s="13">
        <v>21</v>
      </c>
      <c r="K3" s="13">
        <f aca="true" t="shared" si="4" ref="K3:K22">J3-G3</f>
        <v>10.180399999999999</v>
      </c>
    </row>
    <row r="4" spans="1:11" ht="12.75">
      <c r="A4" t="s">
        <v>20</v>
      </c>
      <c r="B4">
        <v>1061</v>
      </c>
      <c r="C4" s="13">
        <v>9.06</v>
      </c>
      <c r="D4" s="13">
        <f t="shared" si="1"/>
        <v>1.7214</v>
      </c>
      <c r="E4" s="13">
        <f t="shared" si="0"/>
        <v>0.3</v>
      </c>
      <c r="F4" s="13" t="s">
        <v>23</v>
      </c>
      <c r="G4" s="13">
        <f t="shared" si="2"/>
        <v>11.081400000000002</v>
      </c>
      <c r="H4" s="13">
        <f t="shared" si="3"/>
        <v>21.081400000000002</v>
      </c>
      <c r="I4" s="13" t="s">
        <v>23</v>
      </c>
      <c r="J4" s="13">
        <v>22</v>
      </c>
      <c r="K4" s="13">
        <f t="shared" si="4"/>
        <v>10.918599999999998</v>
      </c>
    </row>
    <row r="5" spans="1:12" s="32" customFormat="1" ht="12.75">
      <c r="A5" s="32" t="s">
        <v>62</v>
      </c>
      <c r="B5" s="32">
        <v>1071</v>
      </c>
      <c r="C5" s="33">
        <v>9.4</v>
      </c>
      <c r="D5" s="33">
        <f t="shared" si="1"/>
        <v>1.786</v>
      </c>
      <c r="E5" s="33">
        <f t="shared" si="0"/>
        <v>0.3</v>
      </c>
      <c r="F5" s="33" t="s">
        <v>23</v>
      </c>
      <c r="G5" s="33">
        <f t="shared" si="2"/>
        <v>11.486</v>
      </c>
      <c r="H5" s="33">
        <f t="shared" si="3"/>
        <v>21.486</v>
      </c>
      <c r="I5" s="33">
        <v>18</v>
      </c>
      <c r="J5" s="33">
        <v>21.5</v>
      </c>
      <c r="K5" s="33">
        <f t="shared" si="4"/>
        <v>10.014</v>
      </c>
      <c r="L5" s="33"/>
    </row>
    <row r="6" spans="1:12" s="30" customFormat="1" ht="12.75">
      <c r="A6" s="30" t="s">
        <v>22</v>
      </c>
      <c r="B6" s="30">
        <v>1072</v>
      </c>
      <c r="C6" s="31">
        <v>9.54</v>
      </c>
      <c r="D6" s="31">
        <f t="shared" si="1"/>
        <v>1.8125999999999998</v>
      </c>
      <c r="E6" s="31">
        <f t="shared" si="0"/>
        <v>0.3</v>
      </c>
      <c r="F6" s="31" t="s">
        <v>23</v>
      </c>
      <c r="G6" s="31">
        <f t="shared" si="2"/>
        <v>11.6526</v>
      </c>
      <c r="H6" s="31">
        <f t="shared" si="3"/>
        <v>21.6526</v>
      </c>
      <c r="I6" s="31" t="s">
        <v>23</v>
      </c>
      <c r="J6" s="31">
        <v>21.5</v>
      </c>
      <c r="K6" s="31">
        <f t="shared" si="4"/>
        <v>9.8474</v>
      </c>
      <c r="L6" s="31"/>
    </row>
    <row r="7" spans="1:12" ht="12.75">
      <c r="A7" s="12" t="s">
        <v>21</v>
      </c>
      <c r="B7" s="12">
        <v>1073</v>
      </c>
      <c r="C7" s="14">
        <v>9.65</v>
      </c>
      <c r="D7" s="14">
        <f t="shared" si="1"/>
        <v>1.8335000000000001</v>
      </c>
      <c r="E7" s="14">
        <f t="shared" si="0"/>
        <v>0.3</v>
      </c>
      <c r="F7" s="13" t="s">
        <v>23</v>
      </c>
      <c r="G7" s="13">
        <f t="shared" si="2"/>
        <v>11.783500000000002</v>
      </c>
      <c r="H7" s="14">
        <f t="shared" si="3"/>
        <v>21.783500000000004</v>
      </c>
      <c r="I7" s="14" t="s">
        <v>23</v>
      </c>
      <c r="J7" s="14">
        <v>25</v>
      </c>
      <c r="K7" s="14">
        <f t="shared" si="4"/>
        <v>13.216499999999998</v>
      </c>
      <c r="L7" s="13"/>
    </row>
    <row r="8" spans="1:11" ht="12.75">
      <c r="A8" t="s">
        <v>26</v>
      </c>
      <c r="B8">
        <v>1074</v>
      </c>
      <c r="C8" s="13">
        <v>10.59</v>
      </c>
      <c r="D8" s="13">
        <f t="shared" si="1"/>
        <v>2.0120999999999998</v>
      </c>
      <c r="E8" s="13" t="s">
        <v>23</v>
      </c>
      <c r="F8" s="13" t="s">
        <v>23</v>
      </c>
      <c r="G8" s="13">
        <f t="shared" si="2"/>
        <v>12.6021</v>
      </c>
      <c r="H8" s="13">
        <f t="shared" si="3"/>
        <v>22.6021</v>
      </c>
      <c r="I8" s="13" t="s">
        <v>23</v>
      </c>
      <c r="J8" s="13">
        <v>28</v>
      </c>
      <c r="K8" s="13">
        <f t="shared" si="4"/>
        <v>15.3979</v>
      </c>
    </row>
    <row r="9" spans="1:11" ht="12.75">
      <c r="A9" t="s">
        <v>24</v>
      </c>
      <c r="B9">
        <v>1075</v>
      </c>
      <c r="C9" s="13">
        <v>12.17</v>
      </c>
      <c r="D9" s="13">
        <f t="shared" si="1"/>
        <v>2.3123</v>
      </c>
      <c r="E9" s="13" t="s">
        <v>23</v>
      </c>
      <c r="F9" s="13" t="s">
        <v>23</v>
      </c>
      <c r="G9" s="13">
        <f t="shared" si="2"/>
        <v>14.4823</v>
      </c>
      <c r="H9" s="13">
        <f t="shared" si="3"/>
        <v>24.482300000000002</v>
      </c>
      <c r="I9" s="13" t="s">
        <v>23</v>
      </c>
      <c r="J9" s="13">
        <v>30</v>
      </c>
      <c r="K9" s="13">
        <f t="shared" si="4"/>
        <v>15.5177</v>
      </c>
    </row>
    <row r="10" spans="1:11" ht="12.75">
      <c r="A10" t="s">
        <v>25</v>
      </c>
      <c r="B10">
        <v>2065</v>
      </c>
      <c r="C10" s="13">
        <v>17.23</v>
      </c>
      <c r="D10" s="13">
        <f t="shared" si="1"/>
        <v>3.2737000000000003</v>
      </c>
      <c r="E10" s="13" t="s">
        <v>23</v>
      </c>
      <c r="F10" s="13" t="s">
        <v>23</v>
      </c>
      <c r="G10" s="13">
        <f t="shared" si="2"/>
        <v>20.503700000000002</v>
      </c>
      <c r="H10" s="13">
        <f t="shared" si="3"/>
        <v>30.503700000000002</v>
      </c>
      <c r="I10" s="13" t="s">
        <v>23</v>
      </c>
      <c r="J10" s="13">
        <v>36</v>
      </c>
      <c r="K10" s="13">
        <f t="shared" si="4"/>
        <v>15.496299999999998</v>
      </c>
    </row>
    <row r="11" spans="1:11" ht="12.75">
      <c r="A11" t="s">
        <v>69</v>
      </c>
      <c r="B11">
        <v>2066</v>
      </c>
      <c r="C11" s="13">
        <v>24.58</v>
      </c>
      <c r="D11" s="13">
        <f t="shared" si="1"/>
        <v>4.6701999999999995</v>
      </c>
      <c r="E11" s="13" t="s">
        <v>23</v>
      </c>
      <c r="F11" s="13" t="s">
        <v>23</v>
      </c>
      <c r="G11" s="13">
        <f>SUM(C11:F11)</f>
        <v>29.2502</v>
      </c>
      <c r="H11" s="13">
        <f t="shared" si="3"/>
        <v>39.2502</v>
      </c>
      <c r="I11" s="13" t="s">
        <v>23</v>
      </c>
      <c r="J11" s="13">
        <v>42</v>
      </c>
      <c r="K11" s="13">
        <f>J11-G11</f>
        <v>12.7498</v>
      </c>
    </row>
    <row r="12" spans="1:11" ht="12.75">
      <c r="A12" t="s">
        <v>70</v>
      </c>
      <c r="B12">
        <v>2068</v>
      </c>
      <c r="C12" s="13">
        <v>30.13</v>
      </c>
      <c r="D12" s="13">
        <f t="shared" si="1"/>
        <v>5.7246999999999995</v>
      </c>
      <c r="E12" s="13" t="s">
        <v>23</v>
      </c>
      <c r="F12" s="13" t="s">
        <v>23</v>
      </c>
      <c r="G12" s="13">
        <f>SUM(C12:F12)</f>
        <v>35.8547</v>
      </c>
      <c r="H12" s="13">
        <f t="shared" si="3"/>
        <v>45.8547</v>
      </c>
      <c r="I12" s="13" t="s">
        <v>23</v>
      </c>
      <c r="J12" s="13">
        <v>48</v>
      </c>
      <c r="K12" s="13">
        <f>J12-G12</f>
        <v>12.145299999999999</v>
      </c>
    </row>
    <row r="13" spans="1:11" ht="12.75">
      <c r="A13" t="s">
        <v>71</v>
      </c>
      <c r="B13">
        <v>2074</v>
      </c>
      <c r="C13" s="13">
        <v>53.02</v>
      </c>
      <c r="D13" s="13">
        <f t="shared" si="1"/>
        <v>10.0738</v>
      </c>
      <c r="E13" s="13" t="s">
        <v>23</v>
      </c>
      <c r="F13" s="13" t="s">
        <v>23</v>
      </c>
      <c r="G13" s="13">
        <f>SUM(C13:F13)</f>
        <v>63.0938</v>
      </c>
      <c r="H13" s="13">
        <f t="shared" si="3"/>
        <v>73.0938</v>
      </c>
      <c r="I13" s="13" t="s">
        <v>23</v>
      </c>
      <c r="J13" s="13">
        <v>75</v>
      </c>
      <c r="K13" s="13">
        <f>J13-G13</f>
        <v>11.906199999999998</v>
      </c>
    </row>
    <row r="14" spans="1:11" ht="12.75">
      <c r="A14" t="s">
        <v>72</v>
      </c>
      <c r="B14">
        <v>2075</v>
      </c>
      <c r="C14" s="13">
        <v>63.24</v>
      </c>
      <c r="D14" s="13">
        <f t="shared" si="1"/>
        <v>12.015600000000001</v>
      </c>
      <c r="E14" s="13" t="s">
        <v>23</v>
      </c>
      <c r="F14" s="13" t="s">
        <v>23</v>
      </c>
      <c r="G14" s="13">
        <f>SUM(C14:F14)</f>
        <v>75.2556</v>
      </c>
      <c r="H14" s="13">
        <f t="shared" si="3"/>
        <v>85.2556</v>
      </c>
      <c r="I14" s="13" t="s">
        <v>23</v>
      </c>
      <c r="J14" s="13">
        <v>87</v>
      </c>
      <c r="K14" s="13">
        <f>J14-G14</f>
        <v>11.744399999999999</v>
      </c>
    </row>
    <row r="15" spans="1:11" ht="12.75">
      <c r="A15" t="s">
        <v>73</v>
      </c>
      <c r="B15">
        <v>2076</v>
      </c>
      <c r="C15" s="13">
        <v>70.75</v>
      </c>
      <c r="D15" s="13">
        <f t="shared" si="1"/>
        <v>13.4425</v>
      </c>
      <c r="E15" s="13" t="s">
        <v>23</v>
      </c>
      <c r="F15" s="13" t="s">
        <v>23</v>
      </c>
      <c r="G15" s="13">
        <f>SUM(C15:F15)</f>
        <v>84.1925</v>
      </c>
      <c r="H15" s="13">
        <f t="shared" si="3"/>
        <v>94.1925</v>
      </c>
      <c r="I15" s="13" t="s">
        <v>23</v>
      </c>
      <c r="J15" s="13">
        <v>97</v>
      </c>
      <c r="K15" s="13">
        <f>J15-G15</f>
        <v>12.807500000000005</v>
      </c>
    </row>
    <row r="16" spans="1:11" ht="12.75">
      <c r="A16" s="12" t="s">
        <v>27</v>
      </c>
      <c r="B16" s="12">
        <v>1057</v>
      </c>
      <c r="C16" s="14">
        <v>10.17</v>
      </c>
      <c r="D16" s="14">
        <f t="shared" si="1"/>
        <v>1.9323</v>
      </c>
      <c r="E16" s="14" t="s">
        <v>23</v>
      </c>
      <c r="F16" s="14" t="s">
        <v>23</v>
      </c>
      <c r="G16" s="14">
        <f t="shared" si="2"/>
        <v>12.1023</v>
      </c>
      <c r="H16" s="14">
        <f t="shared" si="3"/>
        <v>22.1023</v>
      </c>
      <c r="I16" s="14" t="s">
        <v>23</v>
      </c>
      <c r="J16" s="14">
        <v>22</v>
      </c>
      <c r="K16" s="14">
        <f t="shared" si="4"/>
        <v>9.8977</v>
      </c>
    </row>
    <row r="17" spans="1:11" ht="12.75">
      <c r="A17" s="12" t="s">
        <v>28</v>
      </c>
      <c r="B17" s="12">
        <v>1115</v>
      </c>
      <c r="C17" s="14">
        <v>14.76</v>
      </c>
      <c r="D17" s="14">
        <f t="shared" si="1"/>
        <v>2.8044</v>
      </c>
      <c r="E17" s="14" t="s">
        <v>23</v>
      </c>
      <c r="F17" s="14" t="s">
        <v>23</v>
      </c>
      <c r="G17" s="14">
        <f t="shared" si="2"/>
        <v>17.5644</v>
      </c>
      <c r="H17" s="14">
        <f t="shared" si="3"/>
        <v>27.5644</v>
      </c>
      <c r="I17" s="14">
        <v>25</v>
      </c>
      <c r="J17" s="14">
        <v>30</v>
      </c>
      <c r="K17" s="14">
        <f t="shared" si="4"/>
        <v>12.4356</v>
      </c>
    </row>
    <row r="18" spans="1:11" s="12" customFormat="1" ht="12.75">
      <c r="A18" s="12" t="s">
        <v>29</v>
      </c>
      <c r="B18" s="12">
        <v>1116</v>
      </c>
      <c r="C18" s="14">
        <v>28.95</v>
      </c>
      <c r="D18" s="14">
        <f t="shared" si="1"/>
        <v>5.5005</v>
      </c>
      <c r="E18" s="14" t="s">
        <v>23</v>
      </c>
      <c r="F18" s="14" t="s">
        <v>23</v>
      </c>
      <c r="G18" s="14">
        <f t="shared" si="2"/>
        <v>34.4505</v>
      </c>
      <c r="H18" s="14">
        <f t="shared" si="3"/>
        <v>44.4505</v>
      </c>
      <c r="I18" s="14">
        <v>45</v>
      </c>
      <c r="J18" s="14">
        <v>50</v>
      </c>
      <c r="K18" s="14">
        <f t="shared" si="4"/>
        <v>15.549500000000002</v>
      </c>
    </row>
    <row r="19" spans="1:12" s="12" customFormat="1" ht="12.75">
      <c r="A19" s="12" t="s">
        <v>34</v>
      </c>
      <c r="B19" s="12">
        <v>1501</v>
      </c>
      <c r="C19" s="14">
        <v>13.17</v>
      </c>
      <c r="D19" s="14">
        <f t="shared" si="1"/>
        <v>2.5023</v>
      </c>
      <c r="E19" s="14" t="s">
        <v>23</v>
      </c>
      <c r="F19" s="14">
        <f>SUM(C19:E19)*0.34</f>
        <v>5.328582</v>
      </c>
      <c r="G19" s="14">
        <f t="shared" si="2"/>
        <v>21.000882</v>
      </c>
      <c r="H19" s="14">
        <f t="shared" si="3"/>
        <v>31.000882</v>
      </c>
      <c r="I19" s="14">
        <v>25</v>
      </c>
      <c r="J19" s="14">
        <v>25</v>
      </c>
      <c r="K19" s="14">
        <f t="shared" si="4"/>
        <v>3.9991179999999993</v>
      </c>
      <c r="L19" s="14">
        <f>K19+F19</f>
        <v>9.3277</v>
      </c>
    </row>
    <row r="20" spans="1:12" s="12" customFormat="1" ht="12.75">
      <c r="A20" s="12" t="s">
        <v>35</v>
      </c>
      <c r="B20" s="12">
        <v>1500</v>
      </c>
      <c r="C20" s="14">
        <v>14.3</v>
      </c>
      <c r="D20" s="14">
        <f t="shared" si="1"/>
        <v>2.717</v>
      </c>
      <c r="E20" s="14" t="s">
        <v>23</v>
      </c>
      <c r="F20" s="14">
        <f>SUM(C20:E20)*0.34</f>
        <v>5.78578</v>
      </c>
      <c r="G20" s="14">
        <f t="shared" si="2"/>
        <v>22.80278</v>
      </c>
      <c r="H20" s="14">
        <f t="shared" si="3"/>
        <v>32.80278</v>
      </c>
      <c r="I20" s="14">
        <v>25</v>
      </c>
      <c r="J20" s="14">
        <v>30</v>
      </c>
      <c r="K20" s="14">
        <f t="shared" si="4"/>
        <v>7.1972200000000015</v>
      </c>
      <c r="L20" s="14">
        <f>K20+F20</f>
        <v>12.983</v>
      </c>
    </row>
    <row r="21" spans="1:12" s="12" customFormat="1" ht="12.75">
      <c r="A21" s="12" t="s">
        <v>36</v>
      </c>
      <c r="B21" s="12">
        <v>1150</v>
      </c>
      <c r="C21" s="14">
        <v>15.22</v>
      </c>
      <c r="D21" s="14">
        <f t="shared" si="1"/>
        <v>2.8918000000000004</v>
      </c>
      <c r="E21" s="14" t="s">
        <v>23</v>
      </c>
      <c r="F21" s="14">
        <f>SUM(C21:E21)*0.34</f>
        <v>6.158012000000001</v>
      </c>
      <c r="G21" s="14">
        <f t="shared" si="2"/>
        <v>24.269812</v>
      </c>
      <c r="H21" s="14">
        <f t="shared" si="3"/>
        <v>34.269812</v>
      </c>
      <c r="I21" s="14">
        <v>25</v>
      </c>
      <c r="J21" s="14">
        <v>30</v>
      </c>
      <c r="K21" s="14">
        <f t="shared" si="4"/>
        <v>5.730187999999998</v>
      </c>
      <c r="L21" s="14">
        <f>K21+F21</f>
        <v>11.8882</v>
      </c>
    </row>
    <row r="22" spans="1:11" ht="12.75">
      <c r="A22" s="12" t="s">
        <v>30</v>
      </c>
      <c r="B22" s="12">
        <v>1170</v>
      </c>
      <c r="C22" s="14">
        <v>7.86</v>
      </c>
      <c r="D22" s="14">
        <f t="shared" si="1"/>
        <v>1.4934</v>
      </c>
      <c r="E22" s="14" t="s">
        <v>23</v>
      </c>
      <c r="F22" s="14" t="s">
        <v>23</v>
      </c>
      <c r="G22" s="14">
        <f t="shared" si="2"/>
        <v>9.3534</v>
      </c>
      <c r="H22" s="14">
        <f t="shared" si="3"/>
        <v>19.3534</v>
      </c>
      <c r="I22" s="14">
        <v>15</v>
      </c>
      <c r="J22" s="14">
        <v>20</v>
      </c>
      <c r="K22" s="14">
        <f t="shared" si="4"/>
        <v>10.6466</v>
      </c>
    </row>
    <row r="23" spans="1:11" ht="12.75">
      <c r="A23" s="12" t="s">
        <v>40</v>
      </c>
      <c r="B23" s="12">
        <v>1172</v>
      </c>
      <c r="C23" s="14">
        <v>1.5</v>
      </c>
      <c r="D23" s="14">
        <f t="shared" si="1"/>
        <v>0.28500000000000003</v>
      </c>
      <c r="E23" s="14" t="s">
        <v>23</v>
      </c>
      <c r="F23" s="14" t="s">
        <v>23</v>
      </c>
      <c r="G23" s="14">
        <f>SUM(C23:F23)</f>
        <v>1.7850000000000001</v>
      </c>
      <c r="H23" s="14" t="s">
        <v>23</v>
      </c>
      <c r="I23" s="14" t="s">
        <v>23</v>
      </c>
      <c r="J23" s="14">
        <v>2</v>
      </c>
      <c r="K23" s="14">
        <f>J23-G23</f>
        <v>0.21499999999999986</v>
      </c>
    </row>
    <row r="24" spans="1:11" ht="12.75">
      <c r="A24" s="12" t="s">
        <v>67</v>
      </c>
      <c r="B24" s="12" t="s">
        <v>44</v>
      </c>
      <c r="C24" s="14">
        <v>21.5</v>
      </c>
      <c r="D24" s="14" t="s">
        <v>23</v>
      </c>
      <c r="E24" s="14" t="s">
        <v>23</v>
      </c>
      <c r="F24" s="14" t="s">
        <v>23</v>
      </c>
      <c r="G24" s="14">
        <f>SUM(C24:F24)</f>
        <v>21.5</v>
      </c>
      <c r="H24" s="14">
        <f t="shared" si="3"/>
        <v>31.5</v>
      </c>
      <c r="I24" s="14" t="s">
        <v>23</v>
      </c>
      <c r="J24" s="14">
        <v>31</v>
      </c>
      <c r="K24" s="14">
        <f>J24-G24</f>
        <v>9.5</v>
      </c>
    </row>
    <row r="27" spans="1:8" ht="12.75">
      <c r="A27" t="s">
        <v>41</v>
      </c>
      <c r="G27" s="13">
        <f>5*(C19+D19)</f>
        <v>78.3615</v>
      </c>
      <c r="H27" s="13"/>
    </row>
    <row r="28" spans="1:7" ht="12.75">
      <c r="A28" t="s">
        <v>42</v>
      </c>
      <c r="G28" s="13">
        <f>5*(C20+D20)</f>
        <v>85.085</v>
      </c>
    </row>
    <row r="29" spans="1:7" ht="12.75">
      <c r="A29" t="s">
        <v>43</v>
      </c>
      <c r="G29" s="13">
        <f>5*(C21+D21)</f>
        <v>90.55900000000001</v>
      </c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N. Maina</dc:creator>
  <cp:keywords/>
  <dc:description/>
  <cp:lastModifiedBy>cfqa04</cp:lastModifiedBy>
  <cp:lastPrinted>2007-10-12T02:20:30Z</cp:lastPrinted>
  <dcterms:created xsi:type="dcterms:W3CDTF">2001-08-06T22:10:46Z</dcterms:created>
  <dcterms:modified xsi:type="dcterms:W3CDTF">2007-10-12T02:22:27Z</dcterms:modified>
  <cp:category/>
  <cp:version/>
  <cp:contentType/>
  <cp:contentStatus/>
</cp:coreProperties>
</file>